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user\Desktop\02大專院校教學實踐研究計畫(107~114)\115學年大專院校教學實踐研究計畫\1017說明會\"/>
    </mc:Choice>
  </mc:AlternateContent>
  <xr:revisionPtr revIDLastSave="0" documentId="13_ncr:1_{D9605C7F-6289-4876-B4E7-004DF9B427C2}" xr6:coauthVersionLast="36" xr6:coauthVersionMax="36" xr10:uidLastSave="{00000000-0000-0000-0000-000000000000}"/>
  <bookViews>
    <workbookView xWindow="0" yWindow="0" windowWidth="28800" windowHeight="10845" xr2:uid="{00000000-000D-0000-FFFF-FFFF00000000}"/>
  </bookViews>
  <sheets>
    <sheet name="工作表1" sheetId="19" r:id="rId1"/>
  </sheets>
  <calcPr calcId="191029"/>
</workbook>
</file>

<file path=xl/calcChain.xml><?xml version="1.0" encoding="utf-8"?>
<calcChain xmlns="http://schemas.openxmlformats.org/spreadsheetml/2006/main">
  <c r="M10" i="19" l="1"/>
  <c r="L1" i="19" s="1"/>
  <c r="E62" i="19" l="1"/>
  <c r="E64" i="19"/>
  <c r="E44" i="19"/>
  <c r="E41" i="19"/>
  <c r="E59" i="19"/>
  <c r="E56" i="19"/>
  <c r="E53" i="19"/>
  <c r="E50" i="19"/>
  <c r="E47" i="19"/>
  <c r="E38" i="19"/>
  <c r="E35" i="19"/>
  <c r="E32" i="19"/>
  <c r="E29" i="19"/>
  <c r="E19" i="19"/>
  <c r="E15" i="19"/>
  <c r="D10" i="19"/>
  <c r="E10" i="19" s="1"/>
  <c r="D6" i="19"/>
  <c r="E6" i="19" s="1"/>
  <c r="C22" i="19" l="1"/>
  <c r="E22" i="19" s="1"/>
  <c r="C25" i="19"/>
  <c r="E25" i="19" s="1"/>
  <c r="E3" i="19"/>
  <c r="E12" i="19" l="1"/>
  <c r="E1" i="19"/>
  <c r="F3" i="19" s="1"/>
</calcChain>
</file>

<file path=xl/sharedStrings.xml><?xml version="1.0" encoding="utf-8"?>
<sst xmlns="http://schemas.openxmlformats.org/spreadsheetml/2006/main" count="136" uniqueCount="58">
  <si>
    <t>說明</t>
  </si>
  <si>
    <t>全民健康保險補充保費</t>
  </si>
  <si>
    <t>講座鐘點費</t>
  </si>
  <si>
    <t>臨時人員勞、健保及勞工退休金</t>
  </si>
  <si>
    <t>臨時工作人員/工讀費</t>
  </si>
  <si>
    <t>國內旅費、車資、運費</t>
  </si>
  <si>
    <t>人事費</t>
    <phoneticPr fontId="1" type="noConversion"/>
  </si>
  <si>
    <t>計畫主持人費</t>
    <phoneticPr fontId="1" type="noConversion"/>
  </si>
  <si>
    <t>姓名</t>
    <phoneticPr fontId="1" type="noConversion"/>
  </si>
  <si>
    <t>月數</t>
    <phoneticPr fontId="1" type="noConversion"/>
  </si>
  <si>
    <t>薪資</t>
    <phoneticPr fontId="1" type="noConversion"/>
  </si>
  <si>
    <t>小計</t>
    <phoneticPr fontId="1" type="noConversion"/>
  </si>
  <si>
    <t>健保補充保費
(雇主負擔)</t>
    <phoneticPr fontId="1" type="noConversion"/>
  </si>
  <si>
    <t>OOO</t>
    <phoneticPr fontId="1" type="noConversion"/>
  </si>
  <si>
    <t>計畫執行、管控、報告撰寫。</t>
    <phoneticPr fontId="1" type="noConversion"/>
  </si>
  <si>
    <t>兼任行政助理</t>
    <phoneticPr fontId="1" type="noConversion"/>
  </si>
  <si>
    <t>人事費小計</t>
    <phoneticPr fontId="1" type="noConversion"/>
  </si>
  <si>
    <t>業務費</t>
    <phoneticPr fontId="1" type="noConversion"/>
  </si>
  <si>
    <t>業務費小計</t>
    <phoneticPr fontId="1" type="noConversion"/>
  </si>
  <si>
    <t>單價</t>
    <phoneticPr fontId="1" type="noConversion"/>
  </si>
  <si>
    <t>數量</t>
    <phoneticPr fontId="1" type="noConversion"/>
  </si>
  <si>
    <t>說明</t>
    <phoneticPr fontId="1" type="noConversion"/>
  </si>
  <si>
    <t>邀請校外專家學者進行演講、專題分享等。</t>
    <phoneticPr fontId="1" type="noConversion"/>
  </si>
  <si>
    <t>協助辦理課程活動及相關資料蒐集與整理</t>
    <phoneticPr fontId="1" type="noConversion"/>
  </si>
  <si>
    <t>臨時工讀人員勞保及勞退費用</t>
    <phoneticPr fontId="1" type="noConversion"/>
  </si>
  <si>
    <t>講座鐘點費、諮詢費指導費、工讀費之補充保費</t>
    <phoneticPr fontId="1" type="noConversion"/>
  </si>
  <si>
    <t>印刷費</t>
    <phoneticPr fontId="1" type="noConversion"/>
  </si>
  <si>
    <t>印製課程活動講義、資料、海報等</t>
    <phoneticPr fontId="1" type="noConversion"/>
  </si>
  <si>
    <t>資料檢索費用</t>
    <phoneticPr fontId="1" type="noConversion"/>
  </si>
  <si>
    <t>蒐集課程活動數據資料檢索費用</t>
    <phoneticPr fontId="1" type="noConversion"/>
  </si>
  <si>
    <t>資料蒐集費用</t>
    <phoneticPr fontId="1" type="noConversion"/>
  </si>
  <si>
    <t>課程活動所需購置或影印必須之參考圖書資料費用</t>
    <phoneticPr fontId="1" type="noConversion"/>
  </si>
  <si>
    <t>場地使用費</t>
    <phoneticPr fontId="1" type="noConversion"/>
  </si>
  <si>
    <t>租借校外場地進行教學活動使用費用</t>
    <phoneticPr fontId="1" type="noConversion"/>
  </si>
  <si>
    <t>設備使用費</t>
    <phoneticPr fontId="1" type="noConversion"/>
  </si>
  <si>
    <t>課程活動租借儀器設備或軟體使用費用</t>
    <phoneticPr fontId="1" type="noConversion"/>
  </si>
  <si>
    <t>雜支</t>
    <phoneticPr fontId="1" type="noConversion"/>
  </si>
  <si>
    <t>課程活動使用文具用品、紙張、資訊耗材、資料夾、郵資等。</t>
    <phoneticPr fontId="1" type="noConversion"/>
  </si>
  <si>
    <t>研究倫理審查費用</t>
    <phoneticPr fontId="1" type="noConversion"/>
  </si>
  <si>
    <t>教材費</t>
    <phoneticPr fontId="1" type="noConversion"/>
  </si>
  <si>
    <t>課程活動使用教具、材料包等物品。</t>
    <phoneticPr fontId="1" type="noConversion"/>
  </si>
  <si>
    <t>膳宿費</t>
    <phoneticPr fontId="1" type="noConversion"/>
  </si>
  <si>
    <t>保險費</t>
    <phoneticPr fontId="1" type="noConversion"/>
  </si>
  <si>
    <t>課程戶外教學、觀摩等活動學生保險費用</t>
    <phoneticPr fontId="1" type="noConversion"/>
  </si>
  <si>
    <t>參加教學實踐研究相關會議或活動國內差旅費用及邀請校外講師交通住宿費用</t>
    <phoneticPr fontId="1" type="noConversion"/>
  </si>
  <si>
    <t>總經費</t>
    <phoneticPr fontId="1" type="noConversion"/>
  </si>
  <si>
    <t>設備費</t>
    <phoneticPr fontId="1" type="noConversion"/>
  </si>
  <si>
    <t>設備費小計</t>
    <phoneticPr fontId="1" type="noConversion"/>
  </si>
  <si>
    <t>項目</t>
    <phoneticPr fontId="1" type="noConversion"/>
  </si>
  <si>
    <t>其他</t>
    <phoneticPr fontId="1" type="noConversion"/>
  </si>
  <si>
    <t>租車費用</t>
    <phoneticPr fontId="1" type="noConversion"/>
  </si>
  <si>
    <t>課程戶外教學活動租車費用。</t>
    <phoneticPr fontId="1" type="noConversion"/>
  </si>
  <si>
    <t>人事費上限 : 總經費 60%</t>
    <phoneticPr fontId="1" type="noConversion"/>
  </si>
  <si>
    <t>辦理課程會議、活動等餐費。</t>
    <phoneticPr fontId="1" type="noConversion"/>
  </si>
  <si>
    <t>人事費(博士生)總經費</t>
    <phoneticPr fontId="1" type="noConversion"/>
  </si>
  <si>
    <t>雇主每月應負擔之勞、健保、或健保補充保費，勞工退休金費用</t>
    <phoneticPr fontId="1" type="noConversion"/>
  </si>
  <si>
    <t>待聘</t>
    <phoneticPr fontId="1" type="noConversion"/>
  </si>
  <si>
    <t>計畫進行研究倫理審查費用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</si>
</sst>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2"/>
      <color theme="1"/>
      <name val="新細明體"/>
      <family val="2"/>
      <charset val="136"/>
      <scheme val="minor"/>
    </font>
    <font>
      <sz val="9"/>
      <name val="新細明體"/>
      <family val="2"/>
      <charset val="136"/>
      <scheme val="minor"/>
    </font>
    <font>
      <sz val="14"/>
      <color theme="1"/>
      <name val="微軟正黑體"/>
      <family val="2"/>
      <charset val="136"/>
    </font>
    <font>
      <sz val="12"/>
      <color theme="1"/>
      <name val="新細明體"/>
      <family val="2"/>
      <charset val="136"/>
      <scheme val="minor"/>
    </font>
    <font>
      <sz val="14"/>
      <color theme="1"/>
      <name val="微軟正黑體"/>
      <family val="2"/>
      <charset val="136"/>
    </font>
    <font>
      <sz val="14"/>
      <color rgb="FFFF0000"/>
      <name val="微軟正黑體"/>
      <family val="2"/>
      <charset val="136"/>
    </font>
    <font>
      <b/>
      <sz val="14"/>
      <color rgb="FFFF0000"/>
      <name val="微軟正黑體"/>
      <family val="2"/>
      <charset val="136"/>
    </font>
    <font>
      <b/>
      <sz val="16"/>
      <color rgb="FF0070C0"/>
      <name val="微軟正黑體"/>
      <family val="2"/>
      <charset val="136"/>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1" xfId="0" applyFont="1" applyBorder="1">
      <alignment vertical="center"/>
    </xf>
    <xf numFmtId="176" fontId="2" fillId="0" borderId="1" xfId="0" applyNumberFormat="1" applyFont="1" applyBorder="1" applyAlignment="1">
      <alignment horizontal="center" vertical="center"/>
    </xf>
    <xf numFmtId="176" fontId="2" fillId="0" borderId="1" xfId="0" applyNumberFormat="1" applyFont="1" applyBorder="1">
      <alignment vertical="center"/>
    </xf>
    <xf numFmtId="0" fontId="2" fillId="0" borderId="0" xfId="0" applyFont="1" applyBorder="1">
      <alignment vertical="center"/>
    </xf>
    <xf numFmtId="176" fontId="2" fillId="0" borderId="1" xfId="0" applyNumberFormat="1" applyFont="1" applyBorder="1" applyAlignment="1">
      <alignment horizontal="left" vertical="center"/>
    </xf>
    <xf numFmtId="176" fontId="2" fillId="0" borderId="0" xfId="0" applyNumberFormat="1" applyFont="1" applyBorder="1" applyAlignment="1">
      <alignment horizontal="center" vertical="center"/>
    </xf>
    <xf numFmtId="176" fontId="2" fillId="0" borderId="0" xfId="0" applyNumberFormat="1" applyFont="1" applyBorder="1" applyAlignment="1">
      <alignment horizontal="left" vertical="center"/>
    </xf>
    <xf numFmtId="0" fontId="5" fillId="0" borderId="0" xfId="0" applyFont="1">
      <alignment vertical="center"/>
    </xf>
    <xf numFmtId="0" fontId="5" fillId="0" borderId="0" xfId="0" applyFont="1" applyAlignment="1">
      <alignment horizontal="right" vertical="center"/>
    </xf>
    <xf numFmtId="176" fontId="5" fillId="0" borderId="0" xfId="0" applyNumberFormat="1" applyFont="1">
      <alignment vertical="center"/>
    </xf>
    <xf numFmtId="176" fontId="5" fillId="0" borderId="0" xfId="0" applyNumberFormat="1" applyFont="1" applyBorder="1">
      <alignment vertical="center"/>
    </xf>
    <xf numFmtId="9" fontId="6" fillId="0" borderId="0" xfId="1" applyFont="1" applyAlignment="1">
      <alignment horizontal="center" vertical="center"/>
    </xf>
    <xf numFmtId="0" fontId="7" fillId="0" borderId="0" xfId="0" applyFont="1" applyAlignment="1">
      <alignment horizontal="right" vertical="center"/>
    </xf>
    <xf numFmtId="176" fontId="7"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2" fillId="2" borderId="1" xfId="0" applyFont="1" applyFill="1" applyBorder="1" applyAlignment="1">
      <alignment horizontal="left" vertical="center" wrapText="1"/>
    </xf>
  </cellXfs>
  <cellStyles count="2">
    <cellStyle name="一般" xfId="0" builtinId="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zoomScale="80" zoomScaleNormal="80" workbookViewId="0">
      <selection activeCell="F56" sqref="F56"/>
    </sheetView>
  </sheetViews>
  <sheetFormatPr defaultColWidth="8.875" defaultRowHeight="18.75" x14ac:dyDescent="0.25"/>
  <cols>
    <col min="1" max="1" width="11" style="1" customWidth="1"/>
    <col min="2" max="2" width="9" style="1" bestFit="1" customWidth="1"/>
    <col min="3" max="3" width="12.5" style="1" customWidth="1"/>
    <col min="4" max="4" width="21.375" style="1" customWidth="1"/>
    <col min="5" max="5" width="19.75" style="1" customWidth="1"/>
    <col min="6" max="6" width="89.5" style="1" customWidth="1"/>
    <col min="7" max="10" width="8.875" style="1"/>
    <col min="11" max="11" width="10.5" style="1" bestFit="1" customWidth="1"/>
    <col min="12" max="12" width="20.625" style="1" customWidth="1"/>
    <col min="13" max="13" width="12.125" style="1" bestFit="1" customWidth="1"/>
    <col min="14" max="14" width="32.375" style="1" customWidth="1"/>
    <col min="15" max="16384" width="8.875" style="1"/>
  </cols>
  <sheetData>
    <row r="1" spans="1:14" ht="20.25" x14ac:dyDescent="0.25">
      <c r="D1" s="17" t="s">
        <v>45</v>
      </c>
      <c r="E1" s="18">
        <f>E3+E12+E64</f>
        <v>500000</v>
      </c>
      <c r="I1" s="21" t="s">
        <v>54</v>
      </c>
      <c r="J1" s="18"/>
      <c r="L1" s="18">
        <f>M10</f>
        <v>144000</v>
      </c>
    </row>
    <row r="2" spans="1:14" x14ac:dyDescent="0.25">
      <c r="F2" s="19" t="s">
        <v>52</v>
      </c>
      <c r="I2" s="20"/>
    </row>
    <row r="3" spans="1:14" x14ac:dyDescent="0.25">
      <c r="A3" s="12" t="s">
        <v>6</v>
      </c>
      <c r="B3" s="12"/>
      <c r="C3" s="12"/>
      <c r="D3" s="13" t="s">
        <v>16</v>
      </c>
      <c r="E3" s="15">
        <f>E6+E10</f>
        <v>237758.40000000002</v>
      </c>
      <c r="F3" s="16">
        <f>E3/E1</f>
        <v>0.47551680000000007</v>
      </c>
    </row>
    <row r="4" spans="1:14" x14ac:dyDescent="0.25">
      <c r="A4" s="1" t="s">
        <v>7</v>
      </c>
    </row>
    <row r="5" spans="1:14" ht="37.5" x14ac:dyDescent="0.25">
      <c r="A5" s="2" t="s">
        <v>8</v>
      </c>
      <c r="B5" s="2" t="s">
        <v>9</v>
      </c>
      <c r="C5" s="2" t="s">
        <v>10</v>
      </c>
      <c r="D5" s="3" t="s">
        <v>12</v>
      </c>
      <c r="E5" s="4" t="s">
        <v>11</v>
      </c>
      <c r="F5" s="4" t="s">
        <v>0</v>
      </c>
    </row>
    <row r="6" spans="1:14" x14ac:dyDescent="0.25">
      <c r="A6" s="2" t="s">
        <v>13</v>
      </c>
      <c r="B6" s="6">
        <v>12</v>
      </c>
      <c r="C6" s="6">
        <v>12000</v>
      </c>
      <c r="D6" s="6">
        <f>C6*0.0211</f>
        <v>253.20000000000002</v>
      </c>
      <c r="E6" s="7">
        <f>(C6+D6)*B6</f>
        <v>147038.40000000002</v>
      </c>
      <c r="F6" s="5" t="s">
        <v>14</v>
      </c>
    </row>
    <row r="8" spans="1:14" x14ac:dyDescent="0.25">
      <c r="A8" s="1" t="s">
        <v>15</v>
      </c>
      <c r="I8" s="1" t="s">
        <v>15</v>
      </c>
    </row>
    <row r="9" spans="1:14" ht="75" x14ac:dyDescent="0.25">
      <c r="A9" s="2" t="s">
        <v>8</v>
      </c>
      <c r="B9" s="2" t="s">
        <v>9</v>
      </c>
      <c r="C9" s="2" t="s">
        <v>10</v>
      </c>
      <c r="D9" s="22" t="s">
        <v>55</v>
      </c>
      <c r="E9" s="4" t="s">
        <v>11</v>
      </c>
      <c r="F9" s="4" t="s">
        <v>0</v>
      </c>
      <c r="I9" s="2" t="s">
        <v>8</v>
      </c>
      <c r="J9" s="2" t="s">
        <v>9</v>
      </c>
      <c r="K9" s="2" t="s">
        <v>10</v>
      </c>
      <c r="L9" s="22" t="s">
        <v>55</v>
      </c>
      <c r="M9" s="4" t="s">
        <v>11</v>
      </c>
      <c r="N9" s="4" t="s">
        <v>0</v>
      </c>
    </row>
    <row r="10" spans="1:14" x14ac:dyDescent="0.25">
      <c r="A10" s="2" t="s">
        <v>56</v>
      </c>
      <c r="B10" s="6">
        <v>12</v>
      </c>
      <c r="C10" s="6">
        <v>6000</v>
      </c>
      <c r="D10" s="6">
        <f>C10*0.26</f>
        <v>1560</v>
      </c>
      <c r="E10" s="7">
        <f>(C10+D10)*B10</f>
        <v>90720</v>
      </c>
      <c r="F10" s="5"/>
      <c r="I10" s="2" t="s">
        <v>56</v>
      </c>
      <c r="J10" s="6">
        <v>12</v>
      </c>
      <c r="K10" s="6">
        <v>10000</v>
      </c>
      <c r="L10" s="6">
        <v>2000</v>
      </c>
      <c r="M10" s="7">
        <f>(K10+L10)*J10</f>
        <v>144000</v>
      </c>
      <c r="N10" s="5"/>
    </row>
    <row r="12" spans="1:14" x14ac:dyDescent="0.25">
      <c r="A12" s="12" t="s">
        <v>17</v>
      </c>
      <c r="B12" s="12"/>
      <c r="C12" s="12"/>
      <c r="D12" s="13" t="s">
        <v>18</v>
      </c>
      <c r="E12" s="15">
        <f>E15+E19+E22+E25+E29+E32+E35+E38+E41+E44+E47+E50+E53+E56+E59+E62</f>
        <v>262241.59999999998</v>
      </c>
    </row>
    <row r="13" spans="1:14" x14ac:dyDescent="0.25">
      <c r="A13" s="1" t="s">
        <v>2</v>
      </c>
    </row>
    <row r="14" spans="1:14" x14ac:dyDescent="0.25">
      <c r="C14" s="2" t="s">
        <v>19</v>
      </c>
      <c r="D14" s="2" t="s">
        <v>20</v>
      </c>
      <c r="E14" s="2" t="s">
        <v>11</v>
      </c>
      <c r="F14" s="3" t="s">
        <v>21</v>
      </c>
    </row>
    <row r="15" spans="1:14" x14ac:dyDescent="0.25">
      <c r="C15" s="6">
        <v>2000</v>
      </c>
      <c r="D15" s="6">
        <v>2</v>
      </c>
      <c r="E15" s="6">
        <f>C15*D15</f>
        <v>4000</v>
      </c>
      <c r="F15" s="9" t="s">
        <v>22</v>
      </c>
    </row>
    <row r="16" spans="1:14" x14ac:dyDescent="0.25">
      <c r="E16" s="8"/>
      <c r="F16" s="8"/>
    </row>
    <row r="17" spans="1:6" x14ac:dyDescent="0.25">
      <c r="A17" s="1" t="s">
        <v>4</v>
      </c>
    </row>
    <row r="18" spans="1:6" x14ac:dyDescent="0.25">
      <c r="C18" s="2" t="s">
        <v>19</v>
      </c>
      <c r="D18" s="2" t="s">
        <v>20</v>
      </c>
      <c r="E18" s="2" t="s">
        <v>11</v>
      </c>
      <c r="F18" s="3" t="s">
        <v>21</v>
      </c>
    </row>
    <row r="19" spans="1:6" x14ac:dyDescent="0.25">
      <c r="C19" s="6">
        <v>200</v>
      </c>
      <c r="D19" s="6">
        <v>210</v>
      </c>
      <c r="E19" s="6">
        <f>C19*D19</f>
        <v>42000</v>
      </c>
      <c r="F19" s="9" t="s">
        <v>23</v>
      </c>
    </row>
    <row r="20" spans="1:6" x14ac:dyDescent="0.25">
      <c r="A20" s="1" t="s">
        <v>3</v>
      </c>
    </row>
    <row r="21" spans="1:6" x14ac:dyDescent="0.25">
      <c r="C21" s="2" t="s">
        <v>19</v>
      </c>
      <c r="D21" s="2" t="s">
        <v>20</v>
      </c>
      <c r="E21" s="2" t="s">
        <v>11</v>
      </c>
      <c r="F21" s="3" t="s">
        <v>21</v>
      </c>
    </row>
    <row r="22" spans="1:6" x14ac:dyDescent="0.25">
      <c r="C22" s="6">
        <f>E19*0.16</f>
        <v>6720</v>
      </c>
      <c r="D22" s="6">
        <v>1</v>
      </c>
      <c r="E22" s="6">
        <f>C22*D22</f>
        <v>6720</v>
      </c>
      <c r="F22" s="9" t="s">
        <v>24</v>
      </c>
    </row>
    <row r="23" spans="1:6" x14ac:dyDescent="0.25">
      <c r="A23" s="1" t="s">
        <v>1</v>
      </c>
    </row>
    <row r="24" spans="1:6" x14ac:dyDescent="0.25">
      <c r="C24" s="2" t="s">
        <v>19</v>
      </c>
      <c r="D24" s="2" t="s">
        <v>20</v>
      </c>
      <c r="E24" s="2" t="s">
        <v>11</v>
      </c>
      <c r="F24" s="3" t="s">
        <v>21</v>
      </c>
    </row>
    <row r="25" spans="1:6" x14ac:dyDescent="0.25">
      <c r="C25" s="6">
        <f>(E15+E19)*0.0211</f>
        <v>970.6</v>
      </c>
      <c r="D25" s="6">
        <v>1</v>
      </c>
      <c r="E25" s="6">
        <f>C25*D25</f>
        <v>970.6</v>
      </c>
      <c r="F25" s="9" t="s">
        <v>25</v>
      </c>
    </row>
    <row r="26" spans="1:6" x14ac:dyDescent="0.25">
      <c r="C26" s="10"/>
      <c r="D26" s="10"/>
      <c r="E26" s="10"/>
      <c r="F26" s="11"/>
    </row>
    <row r="27" spans="1:6" x14ac:dyDescent="0.25">
      <c r="A27" s="1" t="s">
        <v>26</v>
      </c>
    </row>
    <row r="28" spans="1:6" x14ac:dyDescent="0.25">
      <c r="C28" s="2" t="s">
        <v>19</v>
      </c>
      <c r="D28" s="2" t="s">
        <v>20</v>
      </c>
      <c r="E28" s="2" t="s">
        <v>11</v>
      </c>
      <c r="F28" s="3" t="s">
        <v>21</v>
      </c>
    </row>
    <row r="29" spans="1:6" x14ac:dyDescent="0.25">
      <c r="C29" s="6">
        <v>15000</v>
      </c>
      <c r="D29" s="6">
        <v>1</v>
      </c>
      <c r="E29" s="6">
        <f>C29*D29</f>
        <v>15000</v>
      </c>
      <c r="F29" s="9" t="s">
        <v>27</v>
      </c>
    </row>
    <row r="30" spans="1:6" x14ac:dyDescent="0.25">
      <c r="A30" s="1" t="s">
        <v>28</v>
      </c>
    </row>
    <row r="31" spans="1:6" x14ac:dyDescent="0.25">
      <c r="C31" s="2" t="s">
        <v>19</v>
      </c>
      <c r="D31" s="2" t="s">
        <v>20</v>
      </c>
      <c r="E31" s="2" t="s">
        <v>11</v>
      </c>
      <c r="F31" s="3" t="s">
        <v>21</v>
      </c>
    </row>
    <row r="32" spans="1:6" x14ac:dyDescent="0.25">
      <c r="C32" s="6">
        <v>10000</v>
      </c>
      <c r="D32" s="6">
        <v>1</v>
      </c>
      <c r="E32" s="6">
        <f>C32*D32</f>
        <v>10000</v>
      </c>
      <c r="F32" s="9" t="s">
        <v>29</v>
      </c>
    </row>
    <row r="33" spans="1:6" x14ac:dyDescent="0.25">
      <c r="A33" s="1" t="s">
        <v>30</v>
      </c>
    </row>
    <row r="34" spans="1:6" x14ac:dyDescent="0.25">
      <c r="C34" s="2" t="s">
        <v>19</v>
      </c>
      <c r="D34" s="2" t="s">
        <v>20</v>
      </c>
      <c r="E34" s="2" t="s">
        <v>11</v>
      </c>
      <c r="F34" s="3" t="s">
        <v>21</v>
      </c>
    </row>
    <row r="35" spans="1:6" x14ac:dyDescent="0.25">
      <c r="C35" s="6">
        <v>10000</v>
      </c>
      <c r="D35" s="6">
        <v>1</v>
      </c>
      <c r="E35" s="6">
        <f>C35*D35</f>
        <v>10000</v>
      </c>
      <c r="F35" s="9" t="s">
        <v>31</v>
      </c>
    </row>
    <row r="36" spans="1:6" x14ac:dyDescent="0.25">
      <c r="A36" s="1" t="s">
        <v>5</v>
      </c>
    </row>
    <row r="37" spans="1:6" x14ac:dyDescent="0.25">
      <c r="C37" s="2" t="s">
        <v>19</v>
      </c>
      <c r="D37" s="2" t="s">
        <v>20</v>
      </c>
      <c r="E37" s="2" t="s">
        <v>11</v>
      </c>
      <c r="F37" s="3" t="s">
        <v>21</v>
      </c>
    </row>
    <row r="38" spans="1:6" x14ac:dyDescent="0.25">
      <c r="C38" s="6">
        <v>6000</v>
      </c>
      <c r="D38" s="6">
        <v>8</v>
      </c>
      <c r="E38" s="6">
        <f>C38*D38</f>
        <v>48000</v>
      </c>
      <c r="F38" s="9" t="s">
        <v>44</v>
      </c>
    </row>
    <row r="39" spans="1:6" x14ac:dyDescent="0.25">
      <c r="A39" s="1" t="s">
        <v>41</v>
      </c>
    </row>
    <row r="40" spans="1:6" x14ac:dyDescent="0.25">
      <c r="C40" s="2" t="s">
        <v>19</v>
      </c>
      <c r="D40" s="2" t="s">
        <v>20</v>
      </c>
      <c r="E40" s="2" t="s">
        <v>11</v>
      </c>
      <c r="F40" s="3" t="s">
        <v>21</v>
      </c>
    </row>
    <row r="41" spans="1:6" x14ac:dyDescent="0.25">
      <c r="C41" s="6">
        <v>120</v>
      </c>
      <c r="D41" s="6">
        <v>100</v>
      </c>
      <c r="E41" s="6">
        <f>C41*D41</f>
        <v>12000</v>
      </c>
      <c r="F41" s="9" t="s">
        <v>53</v>
      </c>
    </row>
    <row r="42" spans="1:6" x14ac:dyDescent="0.25">
      <c r="A42" s="1" t="s">
        <v>42</v>
      </c>
    </row>
    <row r="43" spans="1:6" x14ac:dyDescent="0.25">
      <c r="C43" s="2" t="s">
        <v>19</v>
      </c>
      <c r="D43" s="2" t="s">
        <v>20</v>
      </c>
      <c r="E43" s="2" t="s">
        <v>11</v>
      </c>
      <c r="F43" s="3" t="s">
        <v>21</v>
      </c>
    </row>
    <row r="44" spans="1:6" x14ac:dyDescent="0.25">
      <c r="C44" s="6">
        <v>60</v>
      </c>
      <c r="D44" s="6">
        <v>40</v>
      </c>
      <c r="E44" s="6">
        <f>C44*D44</f>
        <v>2400</v>
      </c>
      <c r="F44" s="9" t="s">
        <v>43</v>
      </c>
    </row>
    <row r="45" spans="1:6" x14ac:dyDescent="0.25">
      <c r="A45" s="1" t="s">
        <v>32</v>
      </c>
    </row>
    <row r="46" spans="1:6" x14ac:dyDescent="0.25">
      <c r="C46" s="2" t="s">
        <v>19</v>
      </c>
      <c r="D46" s="2" t="s">
        <v>20</v>
      </c>
      <c r="E46" s="2" t="s">
        <v>11</v>
      </c>
      <c r="F46" s="3" t="s">
        <v>21</v>
      </c>
    </row>
    <row r="47" spans="1:6" x14ac:dyDescent="0.25">
      <c r="C47" s="6">
        <v>8000</v>
      </c>
      <c r="D47" s="6">
        <v>1</v>
      </c>
      <c r="E47" s="6">
        <f>C47*D47</f>
        <v>8000</v>
      </c>
      <c r="F47" s="9" t="s">
        <v>33</v>
      </c>
    </row>
    <row r="48" spans="1:6" x14ac:dyDescent="0.25">
      <c r="A48" s="1" t="s">
        <v>34</v>
      </c>
    </row>
    <row r="49" spans="1:6" x14ac:dyDescent="0.25">
      <c r="C49" s="2" t="s">
        <v>19</v>
      </c>
      <c r="D49" s="2" t="s">
        <v>20</v>
      </c>
      <c r="E49" s="2" t="s">
        <v>11</v>
      </c>
      <c r="F49" s="3" t="s">
        <v>21</v>
      </c>
    </row>
    <row r="50" spans="1:6" x14ac:dyDescent="0.25">
      <c r="C50" s="6">
        <v>9000</v>
      </c>
      <c r="D50" s="6">
        <v>1</v>
      </c>
      <c r="E50" s="6">
        <f>C50*D50</f>
        <v>9000</v>
      </c>
      <c r="F50" s="9" t="s">
        <v>35</v>
      </c>
    </row>
    <row r="51" spans="1:6" x14ac:dyDescent="0.25">
      <c r="A51" s="1" t="s">
        <v>36</v>
      </c>
    </row>
    <row r="52" spans="1:6" x14ac:dyDescent="0.25">
      <c r="C52" s="2" t="s">
        <v>19</v>
      </c>
      <c r="D52" s="2" t="s">
        <v>20</v>
      </c>
      <c r="E52" s="2" t="s">
        <v>11</v>
      </c>
      <c r="F52" s="3" t="s">
        <v>21</v>
      </c>
    </row>
    <row r="53" spans="1:6" x14ac:dyDescent="0.25">
      <c r="C53" s="6">
        <v>35651</v>
      </c>
      <c r="D53" s="6">
        <v>1</v>
      </c>
      <c r="E53" s="6">
        <f>C53*D53</f>
        <v>35651</v>
      </c>
      <c r="F53" s="9" t="s">
        <v>37</v>
      </c>
    </row>
    <row r="54" spans="1:6" x14ac:dyDescent="0.25">
      <c r="A54" s="1" t="s">
        <v>38</v>
      </c>
    </row>
    <row r="55" spans="1:6" x14ac:dyDescent="0.25">
      <c r="C55" s="2" t="s">
        <v>19</v>
      </c>
      <c r="D55" s="2" t="s">
        <v>20</v>
      </c>
      <c r="E55" s="2" t="s">
        <v>11</v>
      </c>
      <c r="F55" s="3" t="s">
        <v>21</v>
      </c>
    </row>
    <row r="56" spans="1:6" x14ac:dyDescent="0.25">
      <c r="C56" s="6">
        <v>14500</v>
      </c>
      <c r="D56" s="6">
        <v>1</v>
      </c>
      <c r="E56" s="6">
        <f>C56*D56</f>
        <v>14500</v>
      </c>
      <c r="F56" s="9" t="s">
        <v>57</v>
      </c>
    </row>
    <row r="57" spans="1:6" x14ac:dyDescent="0.25">
      <c r="A57" s="1" t="s">
        <v>39</v>
      </c>
    </row>
    <row r="58" spans="1:6" x14ac:dyDescent="0.25">
      <c r="C58" s="2" t="s">
        <v>19</v>
      </c>
      <c r="D58" s="2" t="s">
        <v>20</v>
      </c>
      <c r="E58" s="2" t="s">
        <v>11</v>
      </c>
      <c r="F58" s="3" t="s">
        <v>21</v>
      </c>
    </row>
    <row r="59" spans="1:6" x14ac:dyDescent="0.25">
      <c r="C59" s="6">
        <v>800</v>
      </c>
      <c r="D59" s="6">
        <v>40</v>
      </c>
      <c r="E59" s="6">
        <f>C59*D59</f>
        <v>32000</v>
      </c>
      <c r="F59" s="9" t="s">
        <v>40</v>
      </c>
    </row>
    <row r="60" spans="1:6" x14ac:dyDescent="0.25">
      <c r="A60" s="1" t="s">
        <v>49</v>
      </c>
    </row>
    <row r="61" spans="1:6" x14ac:dyDescent="0.25">
      <c r="A61" s="1" t="s">
        <v>50</v>
      </c>
      <c r="C61" s="2" t="s">
        <v>19</v>
      </c>
      <c r="D61" s="2" t="s">
        <v>20</v>
      </c>
      <c r="E61" s="2" t="s">
        <v>11</v>
      </c>
      <c r="F61" s="3" t="s">
        <v>21</v>
      </c>
    </row>
    <row r="62" spans="1:6" x14ac:dyDescent="0.25">
      <c r="C62" s="6">
        <v>12000</v>
      </c>
      <c r="D62" s="6">
        <v>1</v>
      </c>
      <c r="E62" s="6">
        <f>C62*D62</f>
        <v>12000</v>
      </c>
      <c r="F62" s="9" t="s">
        <v>51</v>
      </c>
    </row>
    <row r="64" spans="1:6" x14ac:dyDescent="0.25">
      <c r="A64" s="12" t="s">
        <v>46</v>
      </c>
      <c r="B64" s="12"/>
      <c r="C64" s="12"/>
      <c r="D64" s="13" t="s">
        <v>47</v>
      </c>
      <c r="E64" s="14">
        <f>E66</f>
        <v>0</v>
      </c>
    </row>
    <row r="65" spans="2:6" x14ac:dyDescent="0.25">
      <c r="B65" s="2" t="s">
        <v>48</v>
      </c>
      <c r="C65" s="2" t="s">
        <v>19</v>
      </c>
      <c r="D65" s="2" t="s">
        <v>20</v>
      </c>
      <c r="E65" s="2" t="s">
        <v>11</v>
      </c>
      <c r="F65" s="3" t="s">
        <v>21</v>
      </c>
    </row>
    <row r="66" spans="2:6" x14ac:dyDescent="0.25">
      <c r="B66" s="6"/>
      <c r="C66" s="6"/>
      <c r="D66" s="6"/>
      <c r="E66" s="6"/>
      <c r="F66" s="9"/>
    </row>
  </sheetData>
  <phoneticPr fontId="1" type="noConversion"/>
  <pageMargins left="0.19685039370078741" right="0.19685039370078741" top="0.19685039370078741"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Ndhu</dc:creator>
  <cp:lastModifiedBy>user</cp:lastModifiedBy>
  <cp:lastPrinted>2023-11-06T02:47:09Z</cp:lastPrinted>
  <dcterms:created xsi:type="dcterms:W3CDTF">2022-07-19T05:37:16Z</dcterms:created>
  <dcterms:modified xsi:type="dcterms:W3CDTF">2025-10-16T02:15:08Z</dcterms:modified>
</cp:coreProperties>
</file>